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activeTab="0"/>
  </bookViews>
  <sheets>
    <sheet name="сводная" sheetId="1" r:id="rId1"/>
    <sheet name="Лист1" sheetId="2" r:id="rId2"/>
  </sheets>
  <definedNames>
    <definedName name="_xlnm.Print_Area" localSheetId="0">'сводная'!$A$1:$I$43</definedName>
  </definedNames>
  <calcPr fullCalcOnLoad="1"/>
</workbook>
</file>

<file path=xl/sharedStrings.xml><?xml version="1.0" encoding="utf-8"?>
<sst xmlns="http://schemas.openxmlformats.org/spreadsheetml/2006/main" count="43" uniqueCount="40">
  <si>
    <t>Планируемые перспективные нагрузки по застраиваемым</t>
  </si>
  <si>
    <t>№ п/п</t>
  </si>
  <si>
    <t xml:space="preserve">Микрорайоны, заказчики   </t>
  </si>
  <si>
    <t>Пос. Видово (с. Малково), в т.ч.</t>
  </si>
  <si>
    <t>ИТОГО:</t>
  </si>
  <si>
    <t>Срок окончания строительства (ввода в эксплуатацию)</t>
  </si>
  <si>
    <t>III микрорайон , в т.ч.</t>
  </si>
  <si>
    <t>микрорайон Куйбышевский</t>
  </si>
  <si>
    <t>Пос. Южный, в т.ч.</t>
  </si>
  <si>
    <t>Застройка 4 мкр (со сносом ИЖС), в т.ч.</t>
  </si>
  <si>
    <t>Жилая застройка</t>
  </si>
  <si>
    <t>д/с на 150 мест</t>
  </si>
  <si>
    <t>школа до 300 мест</t>
  </si>
  <si>
    <t>д/с на 245 мест</t>
  </si>
  <si>
    <t>школа до 689 мест</t>
  </si>
  <si>
    <t>д/с на 85 мест</t>
  </si>
  <si>
    <t>Разъезд Кисегач (ИЖС, 35 домов)</t>
  </si>
  <si>
    <t>Частная застройка</t>
  </si>
  <si>
    <t>Первый зам.главы МО "Чебаркульский городской округ"</t>
  </si>
  <si>
    <t>А.А. Чернышов</t>
  </si>
  <si>
    <t>II очередь (156 дома)</t>
  </si>
  <si>
    <t>I очередь (45 домов)</t>
  </si>
  <si>
    <t>микрорайонам города Чебаркуль</t>
  </si>
  <si>
    <t>Нагрузки на вводимые объекты</t>
  </si>
  <si>
    <t>водоснабжение, м3/м2</t>
  </si>
  <si>
    <t>водоотведение, м3/м2</t>
  </si>
  <si>
    <t>газоснабжение, м3/ч</t>
  </si>
  <si>
    <t>Таблица 2</t>
  </si>
  <si>
    <t>I очередь (четыре 5-ти этажных дома)</t>
  </si>
  <si>
    <t>Участок под многоэтажную застройку, в т.ч.</t>
  </si>
  <si>
    <t>д/с 500 мест</t>
  </si>
  <si>
    <t>Пристрой к МДОУ д/с №25, 90 мест</t>
  </si>
  <si>
    <t>д/с на 140 мест</t>
  </si>
  <si>
    <t>Пос. Северный</t>
  </si>
  <si>
    <t>Пос.Мисяш</t>
  </si>
  <si>
    <t>Застройка в существующих кварталах в т.ч. Пос Строителей</t>
  </si>
  <si>
    <t>электроснабжение, кВт/м2</t>
  </si>
  <si>
    <t>теплоснабжение, Гкал/час/м2</t>
  </si>
  <si>
    <t>2015 (2020)</t>
  </si>
  <si>
    <t>Площадь ожидаемого ввода жилья и объектов соц-культбыта, тыс. м2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</si>
</sst>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7">
    <font>
      <sz val="10"/>
      <name val="Arial"/>
      <family val="0"/>
    </font>
    <font>
      <sz val="10"/>
      <name val="Arial Cyr"/>
      <family val="0"/>
    </font>
    <font>
      <sz val="10"/>
      <name val="Times New Roman"/>
      <family val="1"/>
    </font>
    <font>
      <sz val="10"/>
      <color indexed="45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u val="single"/>
      <sz val="10"/>
      <color indexed="1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u val="single"/>
      <sz val="10"/>
      <color indexed="20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indexed="10"/>
      <name val="Times New Roman"/>
      <family val="1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u val="single"/>
      <sz val="10"/>
      <color theme="1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u val="single"/>
      <sz val="10"/>
      <color theme="11"/>
      <name val="Arial"/>
      <family val="2"/>
    </font>
    <font>
      <sz val="10"/>
      <color rgb="FF9C0006"/>
      <name val="Arial"/>
      <family val="2"/>
    </font>
    <font>
      <i/>
      <sz val="10"/>
      <color rgb="FF7F7F7F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sz val="10"/>
      <color rgb="FF006100"/>
      <name val="Arial"/>
      <family val="2"/>
    </font>
    <font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vertical="center" wrapText="1"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14" fontId="2" fillId="0" borderId="0" xfId="0" applyNumberFormat="1" applyFont="1" applyAlignment="1">
      <alignment/>
    </xf>
    <xf numFmtId="2" fontId="2" fillId="0" borderId="10" xfId="0" applyNumberFormat="1" applyFont="1" applyBorder="1" applyAlignment="1">
      <alignment horizontal="center" vertical="center"/>
    </xf>
    <xf numFmtId="2" fontId="46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2" fillId="0" borderId="10" xfId="53" applyFont="1" applyBorder="1" applyAlignment="1">
      <alignment vertical="center" wrapText="1"/>
      <protection/>
    </xf>
    <xf numFmtId="164" fontId="2" fillId="0" borderId="10" xfId="0" applyNumberFormat="1" applyFont="1" applyBorder="1" applyAlignment="1">
      <alignment horizontal="center" vertical="center"/>
    </xf>
    <xf numFmtId="164" fontId="3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53" applyFont="1" applyFill="1" applyBorder="1" applyAlignment="1">
      <alignment vertical="center" wrapText="1"/>
      <protection/>
    </xf>
    <xf numFmtId="164" fontId="2" fillId="33" borderId="10" xfId="0" applyNumberFormat="1" applyFont="1" applyFill="1" applyBorder="1" applyAlignment="1">
      <alignment horizontal="center" vertical="center"/>
    </xf>
    <xf numFmtId="2" fontId="2" fillId="33" borderId="10" xfId="0" applyNumberFormat="1" applyFont="1" applyFill="1" applyBorder="1" applyAlignment="1">
      <alignment horizontal="center" vertical="center"/>
    </xf>
    <xf numFmtId="0" fontId="0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/>
    </xf>
    <xf numFmtId="164" fontId="2" fillId="34" borderId="10" xfId="0" applyNumberFormat="1" applyFont="1" applyFill="1" applyBorder="1" applyAlignment="1">
      <alignment horizontal="center" vertical="center"/>
    </xf>
    <xf numFmtId="2" fontId="2" fillId="34" borderId="10" xfId="0" applyNumberFormat="1" applyFont="1" applyFill="1" applyBorder="1" applyAlignment="1">
      <alignment horizontal="center" vertical="center"/>
    </xf>
    <xf numFmtId="0" fontId="0" fillId="34" borderId="0" xfId="0" applyFont="1" applyFill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tabSelected="1" view="pageBreakPreview" zoomScaleNormal="75" zoomScaleSheetLayoutView="100" zoomScalePageLayoutView="0" workbookViewId="0" topLeftCell="A1">
      <selection activeCell="K13" sqref="K13"/>
    </sheetView>
  </sheetViews>
  <sheetFormatPr defaultColWidth="9.140625" defaultRowHeight="12.75"/>
  <cols>
    <col min="1" max="1" width="4.421875" style="14" customWidth="1"/>
    <col min="2" max="2" width="34.00390625" style="3" bestFit="1" customWidth="1"/>
    <col min="3" max="3" width="13.8515625" style="3" bestFit="1" customWidth="1"/>
    <col min="4" max="4" width="14.00390625" style="3" bestFit="1" customWidth="1"/>
    <col min="5" max="5" width="13.28125" style="3" bestFit="1" customWidth="1"/>
    <col min="6" max="6" width="14.7109375" style="3" bestFit="1" customWidth="1"/>
    <col min="7" max="7" width="16.421875" style="3" bestFit="1" customWidth="1"/>
    <col min="8" max="8" width="13.57421875" style="3" bestFit="1" customWidth="1"/>
    <col min="9" max="9" width="17.8515625" style="3" bestFit="1" customWidth="1"/>
    <col min="10" max="16384" width="9.140625" style="3" customWidth="1"/>
  </cols>
  <sheetData>
    <row r="1" spans="1:9" ht="12.75">
      <c r="A1" s="29" t="s">
        <v>0</v>
      </c>
      <c r="B1" s="29"/>
      <c r="C1" s="29"/>
      <c r="D1" s="29"/>
      <c r="E1" s="29"/>
      <c r="F1" s="29"/>
      <c r="G1" s="29"/>
      <c r="H1" s="29"/>
      <c r="I1" s="29"/>
    </row>
    <row r="2" spans="1:9" ht="12.75">
      <c r="A2" s="29" t="s">
        <v>22</v>
      </c>
      <c r="B2" s="29"/>
      <c r="C2" s="29"/>
      <c r="D2" s="29"/>
      <c r="E2" s="29"/>
      <c r="F2" s="29"/>
      <c r="G2" s="29"/>
      <c r="H2" s="29"/>
      <c r="I2" s="29"/>
    </row>
    <row r="3" spans="1:9" ht="12.75">
      <c r="A3" s="8"/>
      <c r="B3" s="9"/>
      <c r="C3" s="1"/>
      <c r="D3" s="1"/>
      <c r="E3" s="1"/>
      <c r="F3" s="1"/>
      <c r="G3" s="1"/>
      <c r="H3" s="1"/>
      <c r="I3" s="9" t="s">
        <v>27</v>
      </c>
    </row>
    <row r="4" spans="1:9" ht="12.75" customHeight="1">
      <c r="A4" s="33" t="s">
        <v>1</v>
      </c>
      <c r="B4" s="33" t="s">
        <v>2</v>
      </c>
      <c r="C4" s="35" t="s">
        <v>39</v>
      </c>
      <c r="D4" s="30" t="s">
        <v>23</v>
      </c>
      <c r="E4" s="31"/>
      <c r="F4" s="31"/>
      <c r="G4" s="31"/>
      <c r="H4" s="32"/>
      <c r="I4" s="33" t="s">
        <v>5</v>
      </c>
    </row>
    <row r="5" spans="1:9" ht="50.25" customHeight="1">
      <c r="A5" s="34"/>
      <c r="B5" s="34"/>
      <c r="C5" s="36"/>
      <c r="D5" s="10" t="s">
        <v>24</v>
      </c>
      <c r="E5" s="10" t="s">
        <v>25</v>
      </c>
      <c r="F5" s="10" t="s">
        <v>37</v>
      </c>
      <c r="G5" s="10" t="s">
        <v>36</v>
      </c>
      <c r="H5" s="10" t="s">
        <v>26</v>
      </c>
      <c r="I5" s="34"/>
    </row>
    <row r="6" spans="1:9" s="19" customFormat="1" ht="25.5">
      <c r="A6" s="15">
        <v>1</v>
      </c>
      <c r="B6" s="16" t="s">
        <v>29</v>
      </c>
      <c r="C6" s="17">
        <v>49</v>
      </c>
      <c r="D6" s="18">
        <f>D7++D8++D9</f>
        <v>657.6999999999999</v>
      </c>
      <c r="E6" s="18">
        <f>E7++E8++E9</f>
        <v>657.6999999999999</v>
      </c>
      <c r="F6" s="18">
        <f>F7++F8++F9</f>
        <v>6.577</v>
      </c>
      <c r="G6" s="18">
        <v>1100</v>
      </c>
      <c r="H6" s="15">
        <v>900</v>
      </c>
      <c r="I6" s="15" t="s">
        <v>38</v>
      </c>
    </row>
    <row r="7" spans="1:9" ht="12.75">
      <c r="A7" s="4"/>
      <c r="B7" s="11" t="s">
        <v>10</v>
      </c>
      <c r="C7" s="12">
        <v>49</v>
      </c>
      <c r="D7" s="6">
        <f>C7*0.012*1000</f>
        <v>588</v>
      </c>
      <c r="E7" s="6">
        <f>C7*0.012*1000</f>
        <v>588</v>
      </c>
      <c r="F7" s="6">
        <f>C7*0.00012*1000</f>
        <v>5.88</v>
      </c>
      <c r="G7" s="6">
        <v>955</v>
      </c>
      <c r="H7" s="4">
        <v>900</v>
      </c>
      <c r="I7" s="4"/>
    </row>
    <row r="8" spans="1:9" ht="12.75">
      <c r="A8" s="4"/>
      <c r="B8" s="11" t="s">
        <v>11</v>
      </c>
      <c r="C8" s="12">
        <v>1.4</v>
      </c>
      <c r="D8" s="6">
        <f>C8*0.017*1000</f>
        <v>23.8</v>
      </c>
      <c r="E8" s="6">
        <f>C8*0.017*1000</f>
        <v>23.8</v>
      </c>
      <c r="F8" s="6">
        <f>C8*0.00017*1000</f>
        <v>0.23800000000000002</v>
      </c>
      <c r="G8" s="6">
        <v>70</v>
      </c>
      <c r="H8" s="4"/>
      <c r="I8" s="4"/>
    </row>
    <row r="9" spans="1:9" ht="12.75">
      <c r="A9" s="4"/>
      <c r="B9" s="11" t="s">
        <v>12</v>
      </c>
      <c r="C9" s="12">
        <v>2.7</v>
      </c>
      <c r="D9" s="6">
        <f>C9*0.017*1000</f>
        <v>45.900000000000006</v>
      </c>
      <c r="E9" s="6">
        <f>C9*0.017*1000</f>
        <v>45.900000000000006</v>
      </c>
      <c r="F9" s="6">
        <f>C9*0.00017*1000</f>
        <v>0.459</v>
      </c>
      <c r="G9" s="6">
        <v>75</v>
      </c>
      <c r="H9" s="4"/>
      <c r="I9" s="4"/>
    </row>
    <row r="10" spans="1:9" ht="12.75">
      <c r="A10" s="4"/>
      <c r="B10" s="11"/>
      <c r="C10" s="12"/>
      <c r="D10" s="6"/>
      <c r="E10" s="6"/>
      <c r="F10" s="6"/>
      <c r="G10" s="6"/>
      <c r="H10" s="4"/>
      <c r="I10" s="4"/>
    </row>
    <row r="11" spans="1:9" s="19" customFormat="1" ht="12.75">
      <c r="A11" s="15">
        <v>2</v>
      </c>
      <c r="B11" s="16" t="s">
        <v>6</v>
      </c>
      <c r="C11" s="17">
        <v>44</v>
      </c>
      <c r="D11" s="18">
        <f>D12+D13++D14</f>
        <v>657.2</v>
      </c>
      <c r="E11" s="18">
        <f>E12+E13++E14</f>
        <v>657.2</v>
      </c>
      <c r="F11" s="18">
        <f>F12+F13++F14</f>
        <v>6.572</v>
      </c>
      <c r="G11" s="18">
        <v>1600</v>
      </c>
      <c r="H11" s="15">
        <v>800</v>
      </c>
      <c r="I11" s="15" t="s">
        <v>38</v>
      </c>
    </row>
    <row r="12" spans="1:9" ht="12.75">
      <c r="A12" s="4"/>
      <c r="B12" s="11" t="s">
        <v>10</v>
      </c>
      <c r="C12" s="12">
        <v>44</v>
      </c>
      <c r="D12" s="6">
        <f>C12*0.012*1000</f>
        <v>528</v>
      </c>
      <c r="E12" s="6">
        <f>C12*0.012*1000</f>
        <v>528</v>
      </c>
      <c r="F12" s="6">
        <f>C12*0.00012*1000</f>
        <v>5.28</v>
      </c>
      <c r="G12" s="6">
        <v>1315</v>
      </c>
      <c r="H12" s="22">
        <v>800</v>
      </c>
      <c r="I12" s="4"/>
    </row>
    <row r="13" spans="1:11" ht="15">
      <c r="A13" s="4"/>
      <c r="B13" s="11" t="s">
        <v>13</v>
      </c>
      <c r="C13" s="12">
        <v>2.2</v>
      </c>
      <c r="D13" s="6">
        <f>C13*0.017*1000</f>
        <v>37.400000000000006</v>
      </c>
      <c r="E13" s="6">
        <f>C13*0.017*1000</f>
        <v>37.400000000000006</v>
      </c>
      <c r="F13" s="6">
        <f>C13*0.00017*1000</f>
        <v>0.37400000000000005</v>
      </c>
      <c r="G13" s="6">
        <v>115</v>
      </c>
      <c r="H13" s="4"/>
      <c r="I13" s="4"/>
      <c r="K13" s="28"/>
    </row>
    <row r="14" spans="1:9" ht="12.75">
      <c r="A14" s="4"/>
      <c r="B14" s="11" t="s">
        <v>14</v>
      </c>
      <c r="C14" s="12">
        <v>5.4</v>
      </c>
      <c r="D14" s="6">
        <f>C14*0.017*1000</f>
        <v>91.80000000000001</v>
      </c>
      <c r="E14" s="6">
        <f>C14*0.017*1000</f>
        <v>91.80000000000001</v>
      </c>
      <c r="F14" s="6">
        <f>C14*0.00017*1000</f>
        <v>0.918</v>
      </c>
      <c r="G14" s="6">
        <v>170</v>
      </c>
      <c r="H14" s="4"/>
      <c r="I14" s="4"/>
    </row>
    <row r="15" spans="1:9" ht="12.75">
      <c r="A15" s="4"/>
      <c r="B15" s="11"/>
      <c r="C15" s="12"/>
      <c r="D15" s="7"/>
      <c r="E15" s="7"/>
      <c r="F15" s="6"/>
      <c r="G15" s="6"/>
      <c r="H15" s="4"/>
      <c r="I15" s="4"/>
    </row>
    <row r="16" spans="1:9" s="19" customFormat="1" ht="12.75">
      <c r="A16" s="15">
        <v>3</v>
      </c>
      <c r="B16" s="16" t="s">
        <v>8</v>
      </c>
      <c r="C16" s="17">
        <v>43.4</v>
      </c>
      <c r="D16" s="18">
        <f>D17++D18+D19</f>
        <v>520.8</v>
      </c>
      <c r="E16" s="18">
        <v>520.8</v>
      </c>
      <c r="F16" s="18">
        <f>F17+F18+F19</f>
        <v>5.208</v>
      </c>
      <c r="G16" s="18">
        <v>1540</v>
      </c>
      <c r="H16" s="15">
        <v>975</v>
      </c>
      <c r="I16" s="15">
        <v>2020</v>
      </c>
    </row>
    <row r="17" spans="1:9" ht="12.75">
      <c r="A17" s="4"/>
      <c r="B17" s="11" t="s">
        <v>21</v>
      </c>
      <c r="C17" s="12">
        <v>5</v>
      </c>
      <c r="D17" s="6">
        <f>C17*0.012*1000</f>
        <v>60</v>
      </c>
      <c r="E17" s="6">
        <v>60</v>
      </c>
      <c r="F17" s="6">
        <f>C17*0.00012*1000</f>
        <v>0.6000000000000001</v>
      </c>
      <c r="G17" s="6">
        <v>106</v>
      </c>
      <c r="H17" s="4">
        <v>157.5</v>
      </c>
      <c r="I17" s="4">
        <v>2011</v>
      </c>
    </row>
    <row r="18" spans="1:9" ht="12.75">
      <c r="A18" s="4"/>
      <c r="B18" s="11" t="s">
        <v>20</v>
      </c>
      <c r="C18" s="12">
        <v>17.2</v>
      </c>
      <c r="D18" s="6">
        <f>C18*0.012*1000</f>
        <v>206.4</v>
      </c>
      <c r="E18" s="6">
        <v>206.4</v>
      </c>
      <c r="F18" s="6">
        <f>C18*0.00012*1000</f>
        <v>2.064</v>
      </c>
      <c r="G18" s="6">
        <v>454</v>
      </c>
      <c r="H18" s="4">
        <v>546</v>
      </c>
      <c r="I18" s="4">
        <v>2015</v>
      </c>
    </row>
    <row r="19" spans="1:9" ht="12.75">
      <c r="A19" s="4"/>
      <c r="B19" s="11" t="s">
        <v>17</v>
      </c>
      <c r="C19" s="12">
        <v>21.2</v>
      </c>
      <c r="D19" s="6">
        <f>C19*0.012*1000</f>
        <v>254.4</v>
      </c>
      <c r="E19" s="6">
        <v>254.4</v>
      </c>
      <c r="F19" s="6">
        <f>C19*0.00012*1000</f>
        <v>2.544</v>
      </c>
      <c r="G19" s="6">
        <v>980</v>
      </c>
      <c r="H19" s="4">
        <v>271.5</v>
      </c>
      <c r="I19" s="4">
        <v>2020</v>
      </c>
    </row>
    <row r="20" spans="1:9" ht="12.75">
      <c r="A20" s="4"/>
      <c r="B20" s="11"/>
      <c r="C20" s="12"/>
      <c r="D20" s="6"/>
      <c r="E20" s="6"/>
      <c r="F20" s="6"/>
      <c r="G20" s="6"/>
      <c r="H20" s="4"/>
      <c r="I20" s="4"/>
    </row>
    <row r="21" spans="1:9" s="19" customFormat="1" ht="12.75">
      <c r="A21" s="15">
        <v>4</v>
      </c>
      <c r="B21" s="16" t="s">
        <v>9</v>
      </c>
      <c r="C21" s="17">
        <v>31</v>
      </c>
      <c r="D21" s="18">
        <f>D22+D23+D24</f>
        <v>462.1</v>
      </c>
      <c r="E21" s="18">
        <f>E22+E23+E24</f>
        <v>462.1</v>
      </c>
      <c r="F21" s="18">
        <f>F22++F23+F24</f>
        <v>4.621</v>
      </c>
      <c r="G21" s="18">
        <v>5063</v>
      </c>
      <c r="H21" s="20">
        <v>540</v>
      </c>
      <c r="I21" s="15">
        <v>2020</v>
      </c>
    </row>
    <row r="22" spans="1:9" ht="12.75">
      <c r="A22" s="4"/>
      <c r="B22" s="11" t="s">
        <v>10</v>
      </c>
      <c r="C22" s="12">
        <v>31</v>
      </c>
      <c r="D22" s="6">
        <f>C22*0.012*1000</f>
        <v>372</v>
      </c>
      <c r="E22" s="6">
        <f>C22*0.012*1000</f>
        <v>372</v>
      </c>
      <c r="F22" s="6">
        <f>C22*0.00012*1000</f>
        <v>3.72</v>
      </c>
      <c r="G22" s="6">
        <v>4753</v>
      </c>
      <c r="H22" s="4">
        <v>540</v>
      </c>
      <c r="I22" s="4"/>
    </row>
    <row r="23" spans="1:9" ht="12.75">
      <c r="A23" s="4"/>
      <c r="B23" s="11" t="s">
        <v>15</v>
      </c>
      <c r="C23" s="12">
        <v>0.8</v>
      </c>
      <c r="D23" s="6">
        <f>C23*0.017*1000</f>
        <v>13.600000000000001</v>
      </c>
      <c r="E23" s="6">
        <f>C23*0.017*1000</f>
        <v>13.600000000000001</v>
      </c>
      <c r="F23" s="6">
        <f>C23*0.00017*1000</f>
        <v>0.13600000000000004</v>
      </c>
      <c r="G23" s="6">
        <v>40</v>
      </c>
      <c r="H23" s="4"/>
      <c r="I23" s="4"/>
    </row>
    <row r="24" spans="1:9" ht="12.75">
      <c r="A24" s="4"/>
      <c r="B24" s="11" t="s">
        <v>30</v>
      </c>
      <c r="C24" s="12">
        <v>4.5</v>
      </c>
      <c r="D24" s="6">
        <f>C24*0.017*1000</f>
        <v>76.50000000000001</v>
      </c>
      <c r="E24" s="6">
        <f>C24*0.017*1000</f>
        <v>76.50000000000001</v>
      </c>
      <c r="F24" s="6">
        <f>C24*0.00017*1000</f>
        <v>0.765</v>
      </c>
      <c r="G24" s="6">
        <v>270</v>
      </c>
      <c r="H24" s="4"/>
      <c r="I24" s="4"/>
    </row>
    <row r="25" spans="1:9" ht="12.75">
      <c r="A25" s="4"/>
      <c r="B25" s="11"/>
      <c r="C25" s="12"/>
      <c r="D25" s="6"/>
      <c r="E25" s="6"/>
      <c r="F25" s="6"/>
      <c r="G25" s="6"/>
      <c r="H25" s="4"/>
      <c r="I25" s="4"/>
    </row>
    <row r="26" spans="1:9" s="19" customFormat="1" ht="25.5">
      <c r="A26" s="15">
        <v>5</v>
      </c>
      <c r="B26" s="16" t="s">
        <v>35</v>
      </c>
      <c r="C26" s="17">
        <v>2</v>
      </c>
      <c r="D26" s="18">
        <f>C26*0.012*1000</f>
        <v>24</v>
      </c>
      <c r="E26" s="18">
        <f>C26*0.012*1000</f>
        <v>24</v>
      </c>
      <c r="F26" s="18">
        <f>C26*0.00012*1000</f>
        <v>0.24000000000000002</v>
      </c>
      <c r="G26" s="18">
        <v>130</v>
      </c>
      <c r="H26" s="15">
        <v>192.5</v>
      </c>
      <c r="I26" s="15">
        <v>2020</v>
      </c>
    </row>
    <row r="27" spans="1:9" ht="12.75">
      <c r="A27" s="4"/>
      <c r="B27" s="11" t="s">
        <v>31</v>
      </c>
      <c r="C27" s="12">
        <v>0.8</v>
      </c>
      <c r="D27" s="6">
        <f>C27*0.017*1000</f>
        <v>13.600000000000001</v>
      </c>
      <c r="E27" s="6">
        <f>C27*0.017*1000</f>
        <v>13.600000000000001</v>
      </c>
      <c r="F27" s="6">
        <f>C27*0.00017*1000</f>
        <v>0.13600000000000004</v>
      </c>
      <c r="G27" s="6">
        <v>74</v>
      </c>
      <c r="H27" s="4"/>
      <c r="I27" s="4">
        <v>2011</v>
      </c>
    </row>
    <row r="28" spans="1:9" ht="12.75">
      <c r="A28" s="4"/>
      <c r="B28" s="11"/>
      <c r="C28" s="12"/>
      <c r="D28" s="6"/>
      <c r="E28" s="6"/>
      <c r="F28" s="6"/>
      <c r="G28" s="6"/>
      <c r="H28" s="4"/>
      <c r="I28" s="4"/>
    </row>
    <row r="29" spans="1:9" s="19" customFormat="1" ht="12.75">
      <c r="A29" s="15">
        <v>6</v>
      </c>
      <c r="B29" s="16" t="s">
        <v>7</v>
      </c>
      <c r="C29" s="17">
        <v>3.8</v>
      </c>
      <c r="D29" s="18">
        <f>C29*0.012*1000</f>
        <v>45.6</v>
      </c>
      <c r="E29" s="18">
        <f>C29*0.012*1000</f>
        <v>45.6</v>
      </c>
      <c r="F29" s="18">
        <f>C29*0.00012*1000</f>
        <v>0.45599999999999996</v>
      </c>
      <c r="G29" s="18">
        <v>160</v>
      </c>
      <c r="H29" s="15">
        <v>119</v>
      </c>
      <c r="I29" s="15">
        <v>2020</v>
      </c>
    </row>
    <row r="30" spans="1:9" ht="12.75">
      <c r="A30" s="4"/>
      <c r="B30" s="11" t="s">
        <v>32</v>
      </c>
      <c r="C30" s="12">
        <v>1.3</v>
      </c>
      <c r="D30" s="6">
        <f>C30*0.017*1000</f>
        <v>22.1</v>
      </c>
      <c r="E30" s="6">
        <f>C30*0.017*1000</f>
        <v>22.1</v>
      </c>
      <c r="F30" s="6">
        <f>C30*0.00017*1000</f>
        <v>0.22100000000000003</v>
      </c>
      <c r="G30" s="6">
        <f>C30*0.028*1000</f>
        <v>36.4</v>
      </c>
      <c r="H30" s="4"/>
      <c r="I30" s="4"/>
    </row>
    <row r="31" spans="1:9" ht="12.75">
      <c r="A31" s="4"/>
      <c r="B31" s="11"/>
      <c r="C31" s="13"/>
      <c r="D31" s="6"/>
      <c r="E31" s="6"/>
      <c r="F31" s="6"/>
      <c r="G31" s="6"/>
      <c r="H31" s="4"/>
      <c r="I31" s="4"/>
    </row>
    <row r="32" spans="1:9" s="19" customFormat="1" ht="12.75">
      <c r="A32" s="15">
        <v>7</v>
      </c>
      <c r="B32" s="16" t="s">
        <v>16</v>
      </c>
      <c r="C32" s="17">
        <v>4.81</v>
      </c>
      <c r="D32" s="18">
        <f>C32*0.012*1000</f>
        <v>57.71999999999999</v>
      </c>
      <c r="E32" s="18">
        <f>C32*0.012*1000</f>
        <v>57.71999999999999</v>
      </c>
      <c r="F32" s="18">
        <f>C32*0.00012*1000</f>
        <v>0.5771999999999999</v>
      </c>
      <c r="G32" s="18">
        <v>170</v>
      </c>
      <c r="H32" s="15">
        <v>122.5</v>
      </c>
      <c r="I32" s="15">
        <v>2015</v>
      </c>
    </row>
    <row r="33" spans="1:9" ht="12.75">
      <c r="A33" s="4"/>
      <c r="B33" s="11"/>
      <c r="C33" s="12"/>
      <c r="D33" s="6"/>
      <c r="E33" s="4"/>
      <c r="F33" s="6"/>
      <c r="G33" s="6"/>
      <c r="H33" s="6"/>
      <c r="I33" s="4"/>
    </row>
    <row r="34" spans="1:9" s="19" customFormat="1" ht="12.75">
      <c r="A34" s="15">
        <v>8</v>
      </c>
      <c r="B34" s="16" t="s">
        <v>33</v>
      </c>
      <c r="C34" s="17">
        <v>2</v>
      </c>
      <c r="D34" s="18">
        <f>C34*0.012*1000</f>
        <v>24</v>
      </c>
      <c r="E34" s="18">
        <f>C34*0.012*1000</f>
        <v>24</v>
      </c>
      <c r="F34" s="18">
        <f>C34*0.00012*1000</f>
        <v>0.24000000000000002</v>
      </c>
      <c r="G34" s="18">
        <f>C34*0.02*1000</f>
        <v>40</v>
      </c>
      <c r="H34" s="18">
        <f>C34*0.0255*1000</f>
        <v>51</v>
      </c>
      <c r="I34" s="15">
        <v>2020</v>
      </c>
    </row>
    <row r="35" spans="1:9" ht="12.75">
      <c r="A35" s="4"/>
      <c r="B35" s="11"/>
      <c r="C35" s="12"/>
      <c r="D35" s="6"/>
      <c r="E35" s="4"/>
      <c r="F35" s="6"/>
      <c r="G35" s="6"/>
      <c r="H35" s="21"/>
      <c r="I35" s="4"/>
    </row>
    <row r="36" spans="1:9" s="19" customFormat="1" ht="12.75">
      <c r="A36" s="15">
        <v>9</v>
      </c>
      <c r="B36" s="16" t="s">
        <v>34</v>
      </c>
      <c r="C36" s="17">
        <v>2</v>
      </c>
      <c r="D36" s="18">
        <f>C36*0.012*1000</f>
        <v>24</v>
      </c>
      <c r="E36" s="18">
        <f>C36*0.012*1000</f>
        <v>24</v>
      </c>
      <c r="F36" s="18">
        <f>C36*0.00012*1000</f>
        <v>0.24000000000000002</v>
      </c>
      <c r="G36" s="18">
        <f>C36*0.02*1000</f>
        <v>40</v>
      </c>
      <c r="H36" s="18">
        <f>C36*0.0255*1000</f>
        <v>51</v>
      </c>
      <c r="I36" s="15">
        <v>2020</v>
      </c>
    </row>
    <row r="37" spans="1:9" ht="12.75">
      <c r="A37" s="4"/>
      <c r="B37" s="11"/>
      <c r="C37" s="12"/>
      <c r="D37" s="6"/>
      <c r="E37" s="4"/>
      <c r="F37" s="6"/>
      <c r="G37" s="6"/>
      <c r="H37" s="6"/>
      <c r="I37" s="4"/>
    </row>
    <row r="38" spans="1:9" s="19" customFormat="1" ht="12.75">
      <c r="A38" s="15">
        <v>10</v>
      </c>
      <c r="B38" s="16" t="s">
        <v>3</v>
      </c>
      <c r="C38" s="17">
        <v>81.7</v>
      </c>
      <c r="D38" s="18">
        <f>C38*0.017*1000</f>
        <v>1388.9000000000003</v>
      </c>
      <c r="E38" s="18">
        <f>C38*0.017*1000</f>
        <v>1388.9000000000003</v>
      </c>
      <c r="F38" s="18"/>
      <c r="G38" s="18">
        <v>2000</v>
      </c>
      <c r="H38" s="18"/>
      <c r="I38" s="15">
        <v>2020</v>
      </c>
    </row>
    <row r="39" spans="1:9" ht="12.75">
      <c r="A39" s="4"/>
      <c r="B39" s="11" t="s">
        <v>28</v>
      </c>
      <c r="C39" s="12">
        <v>20</v>
      </c>
      <c r="D39" s="6">
        <f>C39*0.012*1000</f>
        <v>240</v>
      </c>
      <c r="E39" s="6">
        <f>C39*0.012*1000</f>
        <v>240</v>
      </c>
      <c r="F39" s="6"/>
      <c r="G39" s="6"/>
      <c r="H39" s="6"/>
      <c r="I39" s="4">
        <v>2011</v>
      </c>
    </row>
    <row r="40" spans="1:9" ht="12.75">
      <c r="A40" s="4"/>
      <c r="B40" s="11"/>
      <c r="C40" s="12"/>
      <c r="D40" s="6"/>
      <c r="E40" s="6"/>
      <c r="F40" s="6"/>
      <c r="G40" s="6"/>
      <c r="H40" s="6"/>
      <c r="I40" s="4"/>
    </row>
    <row r="41" spans="1:9" s="27" customFormat="1" ht="12.75">
      <c r="A41" s="23"/>
      <c r="B41" s="24" t="s">
        <v>4</v>
      </c>
      <c r="C41" s="25">
        <f>C38+C36+C34+C32+C30+C29+C27+C26+C24+C23+C22+C16+C14+C13+C12+C9+C8+C7</f>
        <v>282.80999999999995</v>
      </c>
      <c r="D41" s="26">
        <f>D38+D36+D34+D32+D30+D29+D27++D26+D21++D16++D11+D6</f>
        <v>3897.7199999999993</v>
      </c>
      <c r="E41" s="26">
        <f>E38+E36+E34+E32+E30+E29+E27++E26+E21+E16++E11+E6</f>
        <v>3897.7199999999993</v>
      </c>
      <c r="F41" s="26">
        <f>F38+F36+F34+F32+F30+F29+F27+F26+F21+F16++F11+F6</f>
        <v>25.0882</v>
      </c>
      <c r="G41" s="26">
        <f>G38+G36+G34+G32+G30+G29+G27+G26+G21+G16++G11+G6</f>
        <v>11953.4</v>
      </c>
      <c r="H41" s="26">
        <f>H38+H36+H34+H32+H30+H29+H27+H26+H21+H16++H11+H6</f>
        <v>3751</v>
      </c>
      <c r="I41" s="23"/>
    </row>
    <row r="42" ht="12.75">
      <c r="G42" s="1"/>
    </row>
    <row r="43" spans="1:4" ht="12.75">
      <c r="A43" s="1" t="s">
        <v>18</v>
      </c>
      <c r="B43" s="1"/>
      <c r="C43" s="1"/>
      <c r="D43" s="1" t="s">
        <v>19</v>
      </c>
    </row>
    <row r="44" spans="1:4" ht="12.75">
      <c r="A44" s="1"/>
      <c r="B44" s="1"/>
      <c r="C44" s="1"/>
      <c r="D44" s="1"/>
    </row>
    <row r="45" spans="1:4" ht="12.75">
      <c r="A45" s="1"/>
      <c r="B45" s="1"/>
      <c r="C45" s="1"/>
      <c r="D45" s="1"/>
    </row>
    <row r="46" spans="1:4" ht="12.75">
      <c r="A46" s="1"/>
      <c r="B46" s="1"/>
      <c r="C46" s="1"/>
      <c r="D46" s="1"/>
    </row>
    <row r="47" spans="1:8" ht="12.75">
      <c r="A47" s="5"/>
      <c r="B47" s="1"/>
      <c r="C47" s="1"/>
      <c r="D47" s="1"/>
      <c r="E47" s="1"/>
      <c r="F47" s="1"/>
      <c r="G47" s="1"/>
      <c r="H47" s="1"/>
    </row>
    <row r="48" spans="1:8" ht="12.75">
      <c r="A48" s="3"/>
      <c r="E48" s="1"/>
      <c r="F48" s="1"/>
      <c r="G48" s="1"/>
      <c r="H48" s="1"/>
    </row>
    <row r="49" spans="1:8" ht="12.75">
      <c r="A49" s="3"/>
      <c r="E49" s="1"/>
      <c r="F49" s="1"/>
      <c r="G49" s="1"/>
      <c r="H49" s="1"/>
    </row>
    <row r="50" spans="1:8" ht="12.75">
      <c r="A50" s="3"/>
      <c r="E50" s="1"/>
      <c r="F50" s="1"/>
      <c r="G50" s="1"/>
      <c r="H50" s="1"/>
    </row>
    <row r="51" spans="1:8" ht="12.75">
      <c r="A51" s="3"/>
      <c r="E51" s="1"/>
      <c r="F51" s="1"/>
      <c r="G51" s="1"/>
      <c r="H51" s="1"/>
    </row>
    <row r="52" ht="12.75" customHeight="1">
      <c r="J52" s="2"/>
    </row>
    <row r="53" ht="12.75" customHeight="1">
      <c r="J53" s="2"/>
    </row>
    <row r="54" ht="12.75" customHeight="1">
      <c r="J54" s="2"/>
    </row>
  </sheetData>
  <sheetProtection/>
  <mergeCells count="7">
    <mergeCell ref="A1:I1"/>
    <mergeCell ref="A2:I2"/>
    <mergeCell ref="D4:H4"/>
    <mergeCell ref="A4:A5"/>
    <mergeCell ref="B4:B5"/>
    <mergeCell ref="C4:C5"/>
    <mergeCell ref="I4:I5"/>
  </mergeCells>
  <printOptions horizontalCentered="1"/>
  <pageMargins left="0.61" right="0.1968503937007874" top="0.3937007874015748" bottom="0.16" header="0.31496062992125984" footer="0.2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МУЖКХ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Экономист</dc:creator>
  <cp:keywords/>
  <dc:description/>
  <cp:lastModifiedBy>Колкатова Н.М.</cp:lastModifiedBy>
  <cp:lastPrinted>2010-02-04T06:18:08Z</cp:lastPrinted>
  <dcterms:created xsi:type="dcterms:W3CDTF">2008-06-10T10:54:42Z</dcterms:created>
  <dcterms:modified xsi:type="dcterms:W3CDTF">2010-02-09T10:39:37Z</dcterms:modified>
  <cp:category/>
  <cp:version/>
  <cp:contentType/>
  <cp:contentStatus/>
</cp:coreProperties>
</file>